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CALCULADORA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1" i="1"/>
  <c r="C13" s="1"/>
  <c r="E33" l="1"/>
  <c r="D33"/>
  <c r="E36"/>
  <c r="E40"/>
  <c r="D40" s="1"/>
  <c r="D36"/>
  <c r="E35"/>
  <c r="E39"/>
  <c r="D39" s="1"/>
  <c r="D35"/>
  <c r="E34"/>
  <c r="E38"/>
  <c r="D38" s="1"/>
  <c r="D34"/>
  <c r="E37"/>
  <c r="D37" s="1"/>
  <c r="C15" l="1"/>
  <c r="B15" s="1"/>
  <c r="D13"/>
  <c r="D15" l="1"/>
  <c r="C17"/>
  <c r="C19" s="1"/>
</calcChain>
</file>

<file path=xl/sharedStrings.xml><?xml version="1.0" encoding="utf-8"?>
<sst xmlns="http://schemas.openxmlformats.org/spreadsheetml/2006/main" count="24" uniqueCount="24">
  <si>
    <t>Remuneração Bruta</t>
  </si>
  <si>
    <t>Novo Desconto no Mês</t>
  </si>
  <si>
    <t>Novo Desconto no Ano</t>
  </si>
  <si>
    <t>Perdas no Mês</t>
  </si>
  <si>
    <t>Perdas no Ano</t>
  </si>
  <si>
    <t>Faixa Inicial</t>
  </si>
  <si>
    <t>Faixa Final</t>
  </si>
  <si>
    <t>Percentual</t>
  </si>
  <si>
    <t>Cálculo das faixas</t>
  </si>
  <si>
    <t>Saldo</t>
  </si>
  <si>
    <t>Desconto Antigo no Mês</t>
  </si>
  <si>
    <t>Desconto Antigo no Ano</t>
  </si>
  <si>
    <t>Alíquota Antiga</t>
  </si>
  <si>
    <t>Alíquota Efetiva Nova</t>
  </si>
  <si>
    <t>SINDICATO NACIONAL DOS DOCENTES DAS INSTITUIÇÕES DE ENSINO SUPERIOR</t>
  </si>
  <si>
    <t>ENSINO PÚBLICO E GRATUITO: DIREITO DE TODOS, DEVER DO ESTADO</t>
  </si>
  <si>
    <t>Telefone: (61) 3962 8400 | Fax: (61) 3224 9716 | E-mail: secretaria@andes.org.br</t>
  </si>
  <si>
    <r>
      <t>SEDE NACIONAL ANDES-SN</t>
    </r>
    <r>
      <rPr>
        <sz val="7.5"/>
        <color theme="1"/>
        <rFont val="Arial"/>
        <family val="2"/>
      </rPr>
      <t>: Setor Comercial Sul (SCS), Quadra 2, Edifício Cedro II, 5º andar, Bloco “C”, 70302-914, Brasília - DF</t>
    </r>
  </si>
  <si>
    <t xml:space="preserve">     Essa calculadora foi produzida com base na nova legislação previdenciária aprovada por meio da PEC 06/2019 que reformou o Sistema Previdenciário Brasileiro. Um dos impactos imediatos incide sobre a alíquota de desconto previdenciário, que passa dos 11% para percentuais que variam de 14,5% a 22% àqueles que recebem acima do teto do INSS.</t>
  </si>
  <si>
    <t>Auxílio Alimentação</t>
  </si>
  <si>
    <t>Auxílio Transporte</t>
  </si>
  <si>
    <t>Salário Bruto2</t>
  </si>
  <si>
    <t>Auxílio Saúde</t>
  </si>
  <si>
    <t xml:space="preserve">    Insira o valor da sua Remuneração Bruta e, se houver, do Auxílio Alimentação, Transporte e Saúde, nos campos abaixo e verifique o quanto se ampliará o desconto previdenciário sobre a sua remuneração no mês e no ano.</t>
  </si>
</sst>
</file>

<file path=xl/styles.xml><?xml version="1.0" encoding="utf-8"?>
<styleSheet xmlns="http://schemas.openxmlformats.org/spreadsheetml/2006/main">
  <numFmts count="3">
    <numFmt numFmtId="164" formatCode="_-&quot;R$&quot;\ * #,##0.00_-;\-&quot;R$&quot;\ * #,##0.00_-;_-&quot;R$&quot;\ * &quot;-&quot;??_-;_-@_-"/>
    <numFmt numFmtId="165" formatCode="&quot;R$&quot;#,##0.00"/>
    <numFmt numFmtId="166" formatCode="0.0%"/>
  </numFmts>
  <fonts count="18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5"/>
      <color theme="1"/>
      <name val="Arial"/>
      <family val="2"/>
    </font>
    <font>
      <b/>
      <sz val="12"/>
      <color rgb="FF002060"/>
      <name val="Arial"/>
      <family val="2"/>
    </font>
    <font>
      <b/>
      <sz val="7.5"/>
      <color rgb="FFFF0000"/>
      <name val="Arial"/>
      <family val="2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1"/>
      <name val="Arial"/>
      <family val="2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justify" vertical="center" wrapText="1"/>
    </xf>
    <xf numFmtId="10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/>
    <xf numFmtId="165" fontId="3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/>
    </xf>
    <xf numFmtId="10" fontId="3" fillId="2" borderId="0" xfId="2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165" fontId="14" fillId="2" borderId="0" xfId="0" applyNumberFormat="1" applyFont="1" applyFill="1" applyAlignment="1">
      <alignment horizontal="center" vertical="center"/>
    </xf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horizontal="center"/>
    </xf>
    <xf numFmtId="164" fontId="17" fillId="2" borderId="0" xfId="1" applyFont="1" applyFill="1"/>
    <xf numFmtId="166" fontId="17" fillId="2" borderId="0" xfId="2" applyNumberFormat="1" applyFont="1" applyFill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687916</xdr:colOff>
      <xdr:row>5</xdr:row>
      <xdr:rowOff>250152</xdr:rowOff>
    </xdr:from>
    <xdr:to>
      <xdr:col>4</xdr:col>
      <xdr:colOff>105833</xdr:colOff>
      <xdr:row>10</xdr:row>
      <xdr:rowOff>74084</xdr:rowOff>
    </xdr:to>
    <xdr:sp macro="" textlink="">
      <xdr:nvSpPr>
        <xdr:cNvPr id="8" name="Retângulo de cantos arredondados 7"/>
        <xdr:cNvSpPr/>
      </xdr:nvSpPr>
      <xdr:spPr>
        <a:xfrm>
          <a:off x="687916" y="4081319"/>
          <a:ext cx="4741334" cy="178184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>
            <a:noFill/>
          </a:endParaRPr>
        </a:p>
      </xdr:txBody>
    </xdr:sp>
    <xdr:clientData/>
  </xdr:twoCellAnchor>
  <xdr:twoCellAnchor editAs="oneCell">
    <xdr:from>
      <xdr:col>0</xdr:col>
      <xdr:colOff>450268</xdr:colOff>
      <xdr:row>1</xdr:row>
      <xdr:rowOff>112567</xdr:rowOff>
    </xdr:from>
    <xdr:to>
      <xdr:col>1</xdr:col>
      <xdr:colOff>1350815</xdr:colOff>
      <xdr:row>1</xdr:row>
      <xdr:rowOff>1254591</xdr:rowOff>
    </xdr:to>
    <xdr:pic>
      <xdr:nvPicPr>
        <xdr:cNvPr id="2" name="Imagem 1" descr="Nova_Marca_ANDES-SN_vermelha - Cópia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0268" y="294408"/>
          <a:ext cx="1679865" cy="1142024"/>
        </a:xfrm>
        <a:prstGeom prst="rect">
          <a:avLst/>
        </a:prstGeom>
      </xdr:spPr>
    </xdr:pic>
    <xdr:clientData/>
  </xdr:twoCellAnchor>
  <xdr:twoCellAnchor>
    <xdr:from>
      <xdr:col>0</xdr:col>
      <xdr:colOff>358487</xdr:colOff>
      <xdr:row>25</xdr:row>
      <xdr:rowOff>90919</xdr:rowOff>
    </xdr:from>
    <xdr:to>
      <xdr:col>1</xdr:col>
      <xdr:colOff>653762</xdr:colOff>
      <xdr:row>25</xdr:row>
      <xdr:rowOff>90919</xdr:rowOff>
    </xdr:to>
    <xdr:sp macro="" textlink="">
      <xdr:nvSpPr>
        <xdr:cNvPr id="1025" name="AutoShape 1"/>
        <xdr:cNvSpPr>
          <a:spLocks noChangeShapeType="1"/>
        </xdr:cNvSpPr>
      </xdr:nvSpPr>
      <xdr:spPr bwMode="auto">
        <a:xfrm>
          <a:off x="358487" y="8775987"/>
          <a:ext cx="1074593" cy="0"/>
        </a:xfrm>
        <a:prstGeom prst="straightConnector1">
          <a:avLst/>
        </a:prstGeom>
        <a:noFill/>
        <a:ln w="1587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845128</xdr:colOff>
      <xdr:row>25</xdr:row>
      <xdr:rowOff>90920</xdr:rowOff>
    </xdr:from>
    <xdr:to>
      <xdr:col>4</xdr:col>
      <xdr:colOff>349828</xdr:colOff>
      <xdr:row>25</xdr:row>
      <xdr:rowOff>90920</xdr:rowOff>
    </xdr:to>
    <xdr:sp macro="" textlink="">
      <xdr:nvSpPr>
        <xdr:cNvPr id="1026" name="AutoShape 2"/>
        <xdr:cNvSpPr>
          <a:spLocks noChangeShapeType="1"/>
        </xdr:cNvSpPr>
      </xdr:nvSpPr>
      <xdr:spPr bwMode="auto">
        <a:xfrm>
          <a:off x="4655128" y="8775988"/>
          <a:ext cx="1020041" cy="0"/>
        </a:xfrm>
        <a:prstGeom prst="straightConnector1">
          <a:avLst/>
        </a:prstGeom>
        <a:noFill/>
        <a:ln w="1587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1"/>
  <sheetViews>
    <sheetView tabSelected="1" zoomScale="120" zoomScaleNormal="120" workbookViewId="0">
      <selection activeCell="C2" sqref="C2:E2"/>
    </sheetView>
  </sheetViews>
  <sheetFormatPr defaultRowHeight="14.25"/>
  <cols>
    <col min="1" max="1" width="11.7109375" style="1" customWidth="1"/>
    <col min="2" max="4" width="22.7109375" style="1" customWidth="1"/>
    <col min="5" max="6" width="5.7109375" style="1" customWidth="1"/>
    <col min="7" max="16384" width="9.140625" style="1"/>
  </cols>
  <sheetData>
    <row r="2" spans="2:6" ht="107.25" customHeight="1">
      <c r="C2" s="15" t="s">
        <v>14</v>
      </c>
      <c r="D2" s="15"/>
      <c r="E2" s="15"/>
    </row>
    <row r="3" spans="2:6" ht="13.5" customHeight="1">
      <c r="C3" s="3"/>
      <c r="D3" s="3"/>
      <c r="E3" s="3"/>
    </row>
    <row r="4" spans="2:6" ht="102" customHeight="1">
      <c r="B4" s="19" t="s">
        <v>18</v>
      </c>
      <c r="C4" s="19"/>
      <c r="D4" s="19"/>
    </row>
    <row r="5" spans="2:6" ht="65.25" customHeight="1">
      <c r="B5" s="20" t="s">
        <v>23</v>
      </c>
      <c r="C5" s="20"/>
      <c r="D5" s="20"/>
    </row>
    <row r="6" spans="2:6" ht="11.25" customHeight="1">
      <c r="B6" s="4"/>
      <c r="C6" s="4"/>
      <c r="D6" s="4"/>
    </row>
    <row r="7" spans="2:6" ht="36.75" customHeight="1">
      <c r="B7" s="21" t="s">
        <v>0</v>
      </c>
      <c r="C7" s="21"/>
      <c r="D7" s="21"/>
      <c r="E7" s="5"/>
      <c r="F7" s="6"/>
    </row>
    <row r="8" spans="2:6" s="2" customFormat="1" ht="24.75" customHeight="1">
      <c r="C8" s="13">
        <v>9597.4495000000006</v>
      </c>
      <c r="E8" s="7"/>
    </row>
    <row r="9" spans="2:6" s="2" customFormat="1" ht="43.5" customHeight="1">
      <c r="B9" s="14" t="s">
        <v>19</v>
      </c>
      <c r="C9" s="14" t="s">
        <v>20</v>
      </c>
      <c r="D9" s="14" t="s">
        <v>22</v>
      </c>
      <c r="E9" s="7"/>
    </row>
    <row r="10" spans="2:6" s="2" customFormat="1" ht="29.25" customHeight="1">
      <c r="B10" s="13">
        <v>0</v>
      </c>
      <c r="C10" s="13">
        <v>0</v>
      </c>
      <c r="D10" s="13">
        <v>0</v>
      </c>
      <c r="E10" s="7"/>
    </row>
    <row r="11" spans="2:6" s="2" customFormat="1" ht="12.75" customHeight="1">
      <c r="B11" s="13"/>
      <c r="C11" s="13"/>
      <c r="D11" s="8"/>
      <c r="E11" s="7"/>
    </row>
    <row r="12" spans="2:6" ht="32.1" customHeight="1">
      <c r="B12" s="9" t="s">
        <v>12</v>
      </c>
      <c r="C12" s="9" t="s">
        <v>10</v>
      </c>
      <c r="D12" s="9" t="s">
        <v>11</v>
      </c>
    </row>
    <row r="13" spans="2:6" ht="20.100000000000001" customHeight="1">
      <c r="B13" s="10">
        <v>0.11</v>
      </c>
      <c r="C13" s="7">
        <f>B31*11%</f>
        <v>1055.7194450000002</v>
      </c>
      <c r="D13" s="7">
        <f>C13*12</f>
        <v>12668.633340000002</v>
      </c>
    </row>
    <row r="14" spans="2:6" ht="32.1" customHeight="1">
      <c r="B14" s="9" t="s">
        <v>13</v>
      </c>
      <c r="C14" s="9" t="s">
        <v>1</v>
      </c>
      <c r="D14" s="9" t="s">
        <v>2</v>
      </c>
      <c r="E14" s="2"/>
    </row>
    <row r="15" spans="2:6" ht="20.100000000000001" customHeight="1">
      <c r="B15" s="11">
        <f>C15/B31</f>
        <v>0.12789427831842198</v>
      </c>
      <c r="C15" s="7">
        <f>SUM(D33:D40)</f>
        <v>1227.4588775</v>
      </c>
      <c r="D15" s="7">
        <f>C15*12</f>
        <v>14729.506529999999</v>
      </c>
    </row>
    <row r="16" spans="2:6" ht="30" customHeight="1">
      <c r="C16" s="9" t="s">
        <v>3</v>
      </c>
      <c r="D16" s="9"/>
    </row>
    <row r="17" spans="1:6" s="2" customFormat="1" ht="20.100000000000001" customHeight="1">
      <c r="C17" s="12">
        <f>C15-C13</f>
        <v>171.73943249999979</v>
      </c>
      <c r="D17" s="7"/>
    </row>
    <row r="18" spans="1:6" ht="30" customHeight="1">
      <c r="C18" s="9" t="s">
        <v>4</v>
      </c>
    </row>
    <row r="19" spans="1:6" ht="20.100000000000001" customHeight="1">
      <c r="C19" s="12">
        <f>C17*12</f>
        <v>2060.8731899999975</v>
      </c>
    </row>
    <row r="26" spans="1:6">
      <c r="A26" s="16" t="s">
        <v>15</v>
      </c>
      <c r="B26" s="16"/>
      <c r="C26" s="16"/>
      <c r="D26" s="16"/>
      <c r="E26" s="16"/>
      <c r="F26" s="16"/>
    </row>
    <row r="27" spans="1:6">
      <c r="A27" s="17" t="s">
        <v>17</v>
      </c>
      <c r="B27" s="17"/>
      <c r="C27" s="17"/>
      <c r="D27" s="17"/>
      <c r="E27" s="17"/>
      <c r="F27" s="17"/>
    </row>
    <row r="28" spans="1:6">
      <c r="A28" s="18" t="s">
        <v>16</v>
      </c>
      <c r="B28" s="18"/>
      <c r="C28" s="18"/>
      <c r="D28" s="18"/>
      <c r="E28" s="18"/>
      <c r="F28" s="18"/>
    </row>
    <row r="30" spans="1:6">
      <c r="A30" s="25"/>
      <c r="B30" s="25"/>
      <c r="C30" s="25"/>
      <c r="D30" s="25"/>
      <c r="E30" s="25"/>
    </row>
    <row r="31" spans="1:6">
      <c r="A31" s="26" t="s">
        <v>21</v>
      </c>
      <c r="B31" s="23">
        <f>C8-B10-C10-D10</f>
        <v>9597.4495000000006</v>
      </c>
      <c r="C31" s="24"/>
      <c r="D31" s="24"/>
      <c r="E31" s="24"/>
    </row>
    <row r="32" spans="1:6" ht="15">
      <c r="A32" s="22" t="s">
        <v>5</v>
      </c>
      <c r="B32" s="22" t="s">
        <v>6</v>
      </c>
      <c r="C32" s="22" t="s">
        <v>7</v>
      </c>
      <c r="D32" s="22" t="s">
        <v>8</v>
      </c>
      <c r="E32" s="22" t="s">
        <v>9</v>
      </c>
    </row>
    <row r="33" spans="1:5">
      <c r="A33" s="27">
        <v>0</v>
      </c>
      <c r="B33" s="27">
        <v>998</v>
      </c>
      <c r="C33" s="28">
        <v>7.4999999999999997E-2</v>
      </c>
      <c r="D33" s="27">
        <f>IF(B31&gt;B33,(B33-A33)*C33,B31*C33)</f>
        <v>74.849999999999994</v>
      </c>
      <c r="E33" s="27">
        <f>B31</f>
        <v>9597.4495000000006</v>
      </c>
    </row>
    <row r="34" spans="1:5">
      <c r="A34" s="27">
        <v>998</v>
      </c>
      <c r="B34" s="27">
        <v>2000</v>
      </c>
      <c r="C34" s="28">
        <v>0.09</v>
      </c>
      <c r="D34" s="27">
        <f>IF($B$31&gt;B34,(B34-A34)*C34,E34*C34)</f>
        <v>90.179999999999993</v>
      </c>
      <c r="E34" s="27">
        <f>IF($B$31&gt;A34,$B$31-A34,0)</f>
        <v>8599.4495000000006</v>
      </c>
    </row>
    <row r="35" spans="1:5">
      <c r="A35" s="27">
        <v>2000.01</v>
      </c>
      <c r="B35" s="27">
        <v>3000</v>
      </c>
      <c r="C35" s="28">
        <v>0.12</v>
      </c>
      <c r="D35" s="27">
        <f>IF($B$31&gt;B35,(B35-A35)*C35,E35*C35)</f>
        <v>119.9988</v>
      </c>
      <c r="E35" s="27">
        <f>IF($B$31&gt;A35,$B$31-A35,0)</f>
        <v>7597.4395000000004</v>
      </c>
    </row>
    <row r="36" spans="1:5">
      <c r="A36" s="27">
        <v>3000.01</v>
      </c>
      <c r="B36" s="27">
        <v>5839.45</v>
      </c>
      <c r="C36" s="28">
        <v>0.14000000000000001</v>
      </c>
      <c r="D36" s="27">
        <f>IF($B$31&gt;B36,(B36-A36)*C36,E36*C36)</f>
        <v>397.52159999999998</v>
      </c>
      <c r="E36" s="27">
        <f>IF($B$31&gt;A36,$B$31-A36,0)</f>
        <v>6597.4395000000004</v>
      </c>
    </row>
    <row r="37" spans="1:5">
      <c r="A37" s="27">
        <v>5839.46</v>
      </c>
      <c r="B37" s="27">
        <v>10000</v>
      </c>
      <c r="C37" s="28">
        <v>0.14499999999999999</v>
      </c>
      <c r="D37" s="27">
        <f>IF($B$31&gt;B37,(B37-A37)*C37,E37*C37)</f>
        <v>544.9084775</v>
      </c>
      <c r="E37" s="27">
        <f>IF($B$31&gt;A37,$B$31-A37,0)</f>
        <v>3757.9895000000006</v>
      </c>
    </row>
    <row r="38" spans="1:5">
      <c r="A38" s="27">
        <v>10000.01</v>
      </c>
      <c r="B38" s="27">
        <v>20000</v>
      </c>
      <c r="C38" s="28">
        <v>0.16500000000000001</v>
      </c>
      <c r="D38" s="27">
        <f>IF($B$31&gt;B38,(B38-A38)*C38,E38*C38)</f>
        <v>0</v>
      </c>
      <c r="E38" s="27">
        <f>IF($B$31&gt;A38,$B$31-A38,0)</f>
        <v>0</v>
      </c>
    </row>
    <row r="39" spans="1:5">
      <c r="A39" s="27">
        <v>20000.009999999998</v>
      </c>
      <c r="B39" s="27">
        <v>39000</v>
      </c>
      <c r="C39" s="28">
        <v>0.19</v>
      </c>
      <c r="D39" s="27">
        <f>IF($B$31&gt;B39,(B39-A39)*C39,E39*C39)</f>
        <v>0</v>
      </c>
      <c r="E39" s="27">
        <f>IF($B$31&gt;A39,$B$31-A39,0)</f>
        <v>0</v>
      </c>
    </row>
    <row r="40" spans="1:5">
      <c r="A40" s="27">
        <v>39000.01</v>
      </c>
      <c r="B40" s="27">
        <v>100000</v>
      </c>
      <c r="C40" s="28">
        <v>0.22</v>
      </c>
      <c r="D40" s="27">
        <f>IF($B$31&gt;B40,(B40-A40)*C40,E40*C40)</f>
        <v>0</v>
      </c>
      <c r="E40" s="27">
        <f>IF($B$31&gt;A40,$B$31-A40,0)</f>
        <v>0</v>
      </c>
    </row>
    <row r="41" spans="1:5">
      <c r="A41" s="25"/>
      <c r="B41" s="25"/>
      <c r="C41" s="25"/>
      <c r="D41" s="25"/>
      <c r="E41" s="25"/>
    </row>
  </sheetData>
  <sheetProtection password="C6EF" sheet="1" objects="1" scenarios="1" formatCells="0" formatColumns="0" formatRows="0" insertColumns="0" insertRows="0" insertHyperlinks="0" deleteColumns="0" deleteRows="0" sort="0" autoFilter="0" pivotTables="0"/>
  <mergeCells count="7">
    <mergeCell ref="C2:E2"/>
    <mergeCell ref="A26:F26"/>
    <mergeCell ref="A27:F27"/>
    <mergeCell ref="A28:F28"/>
    <mergeCell ref="B4:D4"/>
    <mergeCell ref="B5:D5"/>
    <mergeCell ref="B7:D7"/>
  </mergeCells>
  <pageMargins left="0.51181102362204722" right="0.51181102362204722" top="0.39370078740157483" bottom="0.39370078740157483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Vaio</cp:lastModifiedBy>
  <cp:lastPrinted>2019-11-18T13:49:51Z</cp:lastPrinted>
  <dcterms:created xsi:type="dcterms:W3CDTF">2019-11-05T19:10:13Z</dcterms:created>
  <dcterms:modified xsi:type="dcterms:W3CDTF">2019-11-18T13:52:57Z</dcterms:modified>
</cp:coreProperties>
</file>